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ienstlich\stroemungslehre.org\"/>
    </mc:Choice>
  </mc:AlternateContent>
  <bookViews>
    <workbookView xWindow="0" yWindow="0" windowWidth="28800" windowHeight="123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Tabelle1!$A$1:$R$26</definedName>
  </definedNames>
  <calcPr calcId="162913"/>
</workbook>
</file>

<file path=xl/calcChain.xml><?xml version="1.0" encoding="utf-8"?>
<calcChain xmlns="http://schemas.openxmlformats.org/spreadsheetml/2006/main">
  <c r="C11" i="1" l="1"/>
  <c r="H11" i="1" s="1"/>
  <c r="I11" i="1"/>
  <c r="J11" i="1"/>
  <c r="N11" i="1"/>
  <c r="C19" i="1"/>
  <c r="H19" i="1" s="1"/>
  <c r="I19" i="1"/>
  <c r="J19" i="1"/>
  <c r="M19" i="1" l="1"/>
  <c r="M11" i="1"/>
  <c r="L19" i="1"/>
  <c r="L11" i="1"/>
  <c r="K19" i="1"/>
  <c r="K11" i="1"/>
</calcChain>
</file>

<file path=xl/sharedStrings.xml><?xml version="1.0" encoding="utf-8"?>
<sst xmlns="http://schemas.openxmlformats.org/spreadsheetml/2006/main" count="45" uniqueCount="37">
  <si>
    <t>Turbine</t>
  </si>
  <si>
    <t>p_e</t>
  </si>
  <si>
    <t>p_a</t>
  </si>
  <si>
    <t>T_e</t>
  </si>
  <si>
    <t>T_a</t>
  </si>
  <si>
    <t>[bar]</t>
  </si>
  <si>
    <t>[°C]</t>
  </si>
  <si>
    <t>eta_is</t>
  </si>
  <si>
    <t>kappa</t>
  </si>
  <si>
    <t>cp</t>
  </si>
  <si>
    <t>rho_e</t>
  </si>
  <si>
    <t>R</t>
  </si>
  <si>
    <t>eta_carnot</t>
  </si>
  <si>
    <t>[J/Kg K]</t>
  </si>
  <si>
    <t>[Kg/m^3]</t>
  </si>
  <si>
    <t>eta_poly</t>
  </si>
  <si>
    <t>Verdichter</t>
  </si>
  <si>
    <t>gibt keinen Sinn - Wärme wird nicht in Arbeit umgesetzt</t>
  </si>
  <si>
    <t>eta_carnot_p</t>
  </si>
  <si>
    <t>s_a-s_e</t>
  </si>
  <si>
    <t>R=(kappa-1)*cp/kappa</t>
  </si>
  <si>
    <t>rho_e=p_e*100000/('R'*(273.15+T_e))</t>
  </si>
  <si>
    <t>eta_carnot=1-(T_a+273.15)/(T_e+273.15)</t>
  </si>
  <si>
    <t>eta_carnot_p=1-(p_a/p_e)^((kappa-1)/kappa)</t>
  </si>
  <si>
    <t>eta_is=(T_e-T_a)/((T_e+273.15)*(1-(p_a/p_e)^('R'/cp)))</t>
  </si>
  <si>
    <t>eta_poly=1/('R'*LN(p_a/p_e)/(cp*LN((T_a+273.15)/(T_e+273.15))))</t>
  </si>
  <si>
    <t>s_a-s_e=cp*LN((T_a+273.15)/(T_e+273.15))-'R'*LN(p_a/p_e)</t>
  </si>
  <si>
    <t>eta_carnot=1-(T_e+273.15)/(T_a+273.15)</t>
  </si>
  <si>
    <t>eta_carnot_p=1-(p_e/p_a)^((kappa-1)/kappa)</t>
  </si>
  <si>
    <t>eta_is=((T_e+273.15)*((p_a/p_e)^('R'/cp)-1))/(T_a-T_e)</t>
  </si>
  <si>
    <t>eta_poly='R'*LN(p_a/p_e)/(cp*LN((T_a+273.15)/(T_e+273.15)))</t>
  </si>
  <si>
    <t>h1-h2,s</t>
  </si>
  <si>
    <t>h1-h2,s=cp*(T_e+273,15)*(1-(p_a/p_e)^((kappa-1)/kappa))</t>
  </si>
  <si>
    <t>Frank Kameier</t>
  </si>
  <si>
    <t>FB Maschinenbau und Verfahrenstechnik</t>
  </si>
  <si>
    <t>Fachhochschule Düsseldorf</t>
  </si>
  <si>
    <t>VL Strömungstechnik II Sommersemester 2005   Arbeitsbogen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</si>
</sst>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0.00000"/>
    <numFmt numFmtId="175" formatCode="0.0000"/>
    <numFmt numFmtId="176" formatCode="0.000"/>
  </numFmts>
  <fonts count="3" x14ac:knownFonts="1">
    <font>
      <sz val="10"/>
      <name val="Arial"/>
    </font>
    <font>
      <sz val="8"/>
      <name val="Arial"/>
      <family val="2"/>
    </font>
    <font>
      <sz val="2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74" fontId="0" fillId="0" borderId="0" xfId="0" applyNumberFormat="1"/>
    <xf numFmtId="0" fontId="1" fillId="0" borderId="0" xfId="0" applyFont="1" applyAlignment="1">
      <alignment wrapText="1"/>
    </xf>
    <xf numFmtId="175" fontId="0" fillId="0" borderId="0" xfId="0" applyNumberFormat="1"/>
    <xf numFmtId="176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C19" sqref="C19"/>
    </sheetView>
  </sheetViews>
  <sheetFormatPr baseColWidth="10" defaultRowHeight="12.75" x14ac:dyDescent="0.2"/>
  <cols>
    <col min="1" max="1" width="5" customWidth="1"/>
    <col min="2" max="2" width="7.42578125" customWidth="1"/>
    <col min="3" max="3" width="6.7109375" customWidth="1"/>
    <col min="4" max="5" width="4.7109375" customWidth="1"/>
    <col min="6" max="7" width="4.140625" customWidth="1"/>
    <col min="8" max="8" width="7.85546875" customWidth="1"/>
    <col min="9" max="9" width="9.140625" customWidth="1"/>
    <col min="10" max="10" width="11" customWidth="1"/>
    <col min="11" max="11" width="6.28515625" customWidth="1"/>
    <col min="12" max="13" width="7.5703125" customWidth="1"/>
    <col min="14" max="14" width="10.85546875" customWidth="1"/>
    <col min="17" max="17" width="9.28515625" customWidth="1"/>
  </cols>
  <sheetData>
    <row r="1" spans="1:15" x14ac:dyDescent="0.2">
      <c r="A1" t="s">
        <v>36</v>
      </c>
    </row>
    <row r="2" spans="1:15" x14ac:dyDescent="0.2">
      <c r="A2" t="s">
        <v>33</v>
      </c>
    </row>
    <row r="3" spans="1:15" x14ac:dyDescent="0.2">
      <c r="A3" t="s">
        <v>34</v>
      </c>
    </row>
    <row r="4" spans="1:15" x14ac:dyDescent="0.2">
      <c r="A4" s="8" t="s">
        <v>35</v>
      </c>
      <c r="B4" s="8"/>
      <c r="C4" s="8"/>
      <c r="D4" s="8"/>
    </row>
    <row r="7" spans="1:15" ht="33" x14ac:dyDescent="0.45">
      <c r="A7" s="7" t="s">
        <v>0</v>
      </c>
    </row>
    <row r="9" spans="1:15" x14ac:dyDescent="0.2">
      <c r="B9" t="s">
        <v>13</v>
      </c>
      <c r="C9" t="s">
        <v>13</v>
      </c>
      <c r="D9" t="s">
        <v>5</v>
      </c>
      <c r="E9" t="s">
        <v>5</v>
      </c>
      <c r="F9" t="s">
        <v>6</v>
      </c>
      <c r="G9" t="s">
        <v>6</v>
      </c>
      <c r="H9" t="s">
        <v>14</v>
      </c>
      <c r="M9" t="s">
        <v>13</v>
      </c>
    </row>
    <row r="10" spans="1:15" x14ac:dyDescent="0.2">
      <c r="A10" t="s">
        <v>8</v>
      </c>
      <c r="B10" t="s">
        <v>9</v>
      </c>
      <c r="C10" t="s">
        <v>11</v>
      </c>
      <c r="D10" t="s">
        <v>1</v>
      </c>
      <c r="E10" t="s">
        <v>2</v>
      </c>
      <c r="F10" t="s">
        <v>3</v>
      </c>
      <c r="G10" t="s">
        <v>4</v>
      </c>
      <c r="H10" t="s">
        <v>10</v>
      </c>
      <c r="I10" t="s">
        <v>12</v>
      </c>
      <c r="J10" t="s">
        <v>18</v>
      </c>
      <c r="K10" t="s">
        <v>7</v>
      </c>
      <c r="L10" t="s">
        <v>15</v>
      </c>
      <c r="M10" t="s">
        <v>19</v>
      </c>
      <c r="N10" t="s">
        <v>31</v>
      </c>
    </row>
    <row r="11" spans="1:15" x14ac:dyDescent="0.2">
      <c r="A11">
        <v>1.2733000000000001</v>
      </c>
      <c r="B11">
        <v>2000</v>
      </c>
      <c r="C11" s="6">
        <f>(A$11:A$65536-1)*B$11:B$65536/A$11:A$65536</f>
        <v>429.2782533574179</v>
      </c>
      <c r="D11">
        <v>40</v>
      </c>
      <c r="E11">
        <v>4</v>
      </c>
      <c r="F11">
        <v>400</v>
      </c>
      <c r="G11">
        <v>180</v>
      </c>
      <c r="H11" s="4">
        <f>D$11:D$65536*100000/(C$11:C$65536*(273.15+F$11:F$65536))</f>
        <v>13.842331732246381</v>
      </c>
      <c r="I11" s="1">
        <f>1-(G$11:G$65536+273.15)/(F$11:F$65536+273.15)</f>
        <v>0.3268216593626978</v>
      </c>
      <c r="J11" s="1">
        <f>1-(E$11:E$65536/D$11:D$65536)^((A$11:A$65536-1)/A$11:A$65536)</f>
        <v>0.38995640274792087</v>
      </c>
      <c r="K11" s="5">
        <f>(F$11:F$65536-G$11:G$65536)/((F$11:F$65536+273.15)*(1-(E$11:E$65536/D$11:D$65536)^(C$11:C$65536/B$11:B$65536)))</f>
        <v>0.83809794392314352</v>
      </c>
      <c r="L11" s="5">
        <f>1/(C$11:C$65536*LN(E$11:E$65536/D$11:D$65536)/(B$11:B$65536*LN((G$11:G$65536+273.15)/(F$11:F$65536+273.15))))</f>
        <v>0.80073874907538511</v>
      </c>
      <c r="M11" s="5">
        <f>B$11:B$65536*LN((G$11:G$65536+273.15)/(F$11:F$65536+273.15))-C$11:C$65536*LN(E$11:E$65536/D$11:D$65536)</f>
        <v>196.95972507840509</v>
      </c>
      <c r="N11" s="5">
        <f>B$11:B$65536*(F$11:F$65536+273.15)*(1-(E$11:E$65536/D$11:D$65536)^((A$11:A$65536-1)/A$11:A$65536))</f>
        <v>524998.30501952593</v>
      </c>
      <c r="O11" s="2"/>
    </row>
    <row r="12" spans="1:15" x14ac:dyDescent="0.2">
      <c r="C12" s="6" t="s">
        <v>20</v>
      </c>
      <c r="H12" s="4" t="s">
        <v>21</v>
      </c>
      <c r="I12" s="1"/>
      <c r="J12" s="1"/>
      <c r="K12" s="2"/>
      <c r="L12" s="5"/>
      <c r="N12" s="2" t="s">
        <v>32</v>
      </c>
    </row>
    <row r="13" spans="1:15" x14ac:dyDescent="0.2">
      <c r="C13" s="6"/>
      <c r="H13" s="4"/>
      <c r="I13" s="1" t="s">
        <v>22</v>
      </c>
      <c r="J13" s="1"/>
      <c r="K13" s="2"/>
      <c r="L13" s="5"/>
    </row>
    <row r="14" spans="1:15" x14ac:dyDescent="0.2">
      <c r="C14" s="6"/>
      <c r="H14" s="4"/>
      <c r="I14" s="1"/>
      <c r="J14" s="1" t="s">
        <v>23</v>
      </c>
      <c r="K14" s="2"/>
      <c r="L14" s="5"/>
    </row>
    <row r="15" spans="1:15" x14ac:dyDescent="0.2">
      <c r="C15" s="6"/>
      <c r="H15" s="4"/>
      <c r="I15" s="1"/>
      <c r="J15" s="1"/>
      <c r="K15" s="2" t="s">
        <v>24</v>
      </c>
      <c r="L15" s="5"/>
    </row>
    <row r="16" spans="1:15" x14ac:dyDescent="0.2">
      <c r="C16" s="6"/>
      <c r="H16" s="4"/>
      <c r="I16" s="1"/>
      <c r="J16" s="1"/>
      <c r="K16" s="2"/>
      <c r="L16" s="5" t="s">
        <v>25</v>
      </c>
    </row>
    <row r="17" spans="1:13" x14ac:dyDescent="0.2">
      <c r="C17" s="6"/>
      <c r="H17" s="4"/>
      <c r="I17" s="1"/>
      <c r="K17" s="2"/>
      <c r="L17" s="5"/>
      <c r="M17" t="s">
        <v>26</v>
      </c>
    </row>
    <row r="18" spans="1:13" ht="33" x14ac:dyDescent="0.45">
      <c r="A18" s="7" t="s">
        <v>16</v>
      </c>
      <c r="C18" s="6"/>
      <c r="H18" s="4"/>
      <c r="I18" s="1"/>
      <c r="J18" s="1"/>
      <c r="K18" s="2"/>
      <c r="L18" s="5"/>
    </row>
    <row r="19" spans="1:13" x14ac:dyDescent="0.2">
      <c r="A19">
        <v>1.4</v>
      </c>
      <c r="B19">
        <v>1004</v>
      </c>
      <c r="C19" s="6">
        <f>(A$11:A$65536-1)*B$11:B$65536/A$11:A$65536</f>
        <v>286.85714285714283</v>
      </c>
      <c r="D19">
        <v>0.96916000000000002</v>
      </c>
      <c r="E19">
        <v>4.2530000000000001</v>
      </c>
      <c r="F19">
        <v>25.3</v>
      </c>
      <c r="G19">
        <v>202.8</v>
      </c>
      <c r="H19" s="4">
        <f>D$11:D$65536*100000/(C$11:C$65536*(273.15+F$11:F$65536))</f>
        <v>1.1320307645277494</v>
      </c>
      <c r="I19" s="1">
        <f>1-(F$11:F$65536+273.15)/(G$11:G$65536+273.15)</f>
        <v>0.37293833385859865</v>
      </c>
      <c r="J19" s="1">
        <f>1-(D$11:D$65536/E$11:E$65536)^((A$11:A$65536-1)/A$11:A$65536)</f>
        <v>0.3446312297781462</v>
      </c>
      <c r="K19" s="5">
        <f>((F$11:F$65536+273.15)*((E$11:E$65536/D$11:D$65536)^(C$11:C$65536/B$11:B$65536)-1))/(G$11:G$65536-F$11:F$65536)</f>
        <v>0.8841829035115687</v>
      </c>
      <c r="L19" s="5">
        <f>C$11:C$65536*LN(E$11:E$65536/D$11:D$65536)/(B$11:B$65536*LN((G$11:G$65536+273.15)/(F$11:F$65536+273.15)))</f>
        <v>0.90539486793617396</v>
      </c>
      <c r="M19" s="5">
        <f>B$11:B$65536*LN((G$11:G$65536+273.15)/(F$11:F$65536+273.15))-C$11:C$65536*LN(E$11:E$65536/D$11:D$65536)</f>
        <v>44.329811071653808</v>
      </c>
    </row>
    <row r="20" spans="1:13" x14ac:dyDescent="0.2">
      <c r="C20" s="6" t="s">
        <v>20</v>
      </c>
      <c r="H20" s="4" t="s">
        <v>21</v>
      </c>
    </row>
    <row r="21" spans="1:13" ht="67.5" x14ac:dyDescent="0.2">
      <c r="I21" s="3" t="s">
        <v>17</v>
      </c>
      <c r="J21" s="3" t="s">
        <v>17</v>
      </c>
    </row>
    <row r="22" spans="1:13" x14ac:dyDescent="0.2">
      <c r="I22" s="1" t="s">
        <v>27</v>
      </c>
    </row>
    <row r="23" spans="1:13" x14ac:dyDescent="0.2">
      <c r="J23" s="1" t="s">
        <v>28</v>
      </c>
    </row>
    <row r="24" spans="1:13" x14ac:dyDescent="0.2">
      <c r="K24" s="2" t="s">
        <v>29</v>
      </c>
    </row>
    <row r="25" spans="1:13" x14ac:dyDescent="0.2">
      <c r="L25" s="5" t="s">
        <v>30</v>
      </c>
    </row>
    <row r="26" spans="1:13" x14ac:dyDescent="0.2">
      <c r="M26" t="s">
        <v>26</v>
      </c>
    </row>
  </sheetData>
  <phoneticPr fontId="0" type="noConversion"/>
  <printOptions gridLines="1"/>
  <pageMargins left="0.39" right="0.46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FH Duesseldorf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Kameier</dc:creator>
  <cp:lastModifiedBy>Frank Kameier</cp:lastModifiedBy>
  <cp:lastPrinted>2004-06-23T10:06:24Z</cp:lastPrinted>
  <dcterms:created xsi:type="dcterms:W3CDTF">1999-09-30T06:07:35Z</dcterms:created>
  <dcterms:modified xsi:type="dcterms:W3CDTF">2018-01-22T11:24:29Z</dcterms:modified>
</cp:coreProperties>
</file>