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U:\dienstlich\stroemungslehre.org\"/>
    </mc:Choice>
  </mc:AlternateContent>
  <bookViews>
    <workbookView xWindow="0" yWindow="0" windowWidth="28800" windowHeight="12300"/>
  </bookViews>
  <sheets>
    <sheet name="Aufgabe LE5.4 Nr.1" sheetId="3" r:id="rId1"/>
  </sheets>
  <definedNames>
    <definedName name="alpha">'Aufgabe LE5.4 Nr.1'!$B$8</definedName>
    <definedName name="c_3">'Aufgabe LE5.4 Nr.1'!$K$22</definedName>
    <definedName name="c_3_1">'Aufgabe LE5.4 Nr.1'!$E$22</definedName>
    <definedName name="c_3_2">'Aufgabe LE5.4 Nr.1'!$H$22</definedName>
    <definedName name="c_3_auto">'Aufgabe LE5.4 Nr.1'!$K$24</definedName>
    <definedName name="c_3_s">'Aufgabe LE5.4 Nr.1'!$B$22</definedName>
    <definedName name="d_1">'Aufgabe LE5.4 Nr.1'!$B$6</definedName>
    <definedName name="d_3">'Aufgabe LE5.4 Nr.1'!$B$7</definedName>
    <definedName name="epsilon">'Aufgabe LE5.4 Nr.1'!$B$11</definedName>
    <definedName name="g">'Aufgabe LE5.4 Nr.1'!$B$12</definedName>
    <definedName name="H">'Aufgabe LE5.4 Nr.1'!$B$10</definedName>
    <definedName name="L">'Aufgabe LE5.4 Nr.1'!$B$9</definedName>
    <definedName name="lambda_1">'Aufgabe LE5.4 Nr.1'!$D$22</definedName>
    <definedName name="lambda_2">'Aufgabe LE5.4 Nr.1'!$G$22</definedName>
    <definedName name="lambda_3">'Aufgabe LE5.4 Nr.1'!$J$22</definedName>
    <definedName name="lambda_auto">'Aufgabe LE5.4 Nr.1'!$M$24</definedName>
    <definedName name="lambda_s">'Aufgabe LE5.4 Nr.1'!$A$22</definedName>
    <definedName name="nue">'Aufgabe LE5.4 Nr.1'!$B$13</definedName>
    <definedName name="Re">'Aufgabe LE5.4 Nr.1'!$L$22</definedName>
    <definedName name="Re_1">'Aufgabe LE5.4 Nr.1'!$F$22</definedName>
    <definedName name="Re_2">'Aufgabe LE5.4 Nr.1'!$I$22</definedName>
    <definedName name="Re_auto">'Aufgabe LE5.4 Nr.1'!$L$24</definedName>
    <definedName name="Re_s">'Aufgabe LE5.4 Nr.1'!$C$22</definedName>
    <definedName name="x">'Aufgabe LE5.4 Nr.1'!$E$22</definedName>
    <definedName name="zeta">'Aufgabe LE5.4 Nr.1'!$B$15</definedName>
  </definedNames>
  <calcPr calcId="162913"/>
</workbook>
</file>

<file path=xl/calcChain.xml><?xml version="1.0" encoding="utf-8"?>
<calcChain xmlns="http://schemas.openxmlformats.org/spreadsheetml/2006/main">
  <c r="B22" i="3" l="1"/>
  <c r="C22" i="3" s="1"/>
  <c r="B16" i="3"/>
  <c r="B17" i="3" s="1"/>
  <c r="B14" i="3"/>
  <c r="D22" i="3" l="1"/>
  <c r="G22" i="3" s="1"/>
  <c r="J22" i="3" s="1"/>
  <c r="M22" i="3" s="1"/>
  <c r="E22" i="3" l="1"/>
  <c r="F22" i="3" s="1"/>
  <c r="H22" i="3" s="1"/>
  <c r="I22" i="3" s="1"/>
  <c r="K22" i="3" s="1"/>
  <c r="L22" i="3" s="1"/>
  <c r="K26" i="3" l="1"/>
  <c r="K27" i="3"/>
  <c r="K24" i="3"/>
  <c r="L24" i="3"/>
  <c r="M24" i="3"/>
</calcChain>
</file>

<file path=xl/sharedStrings.xml><?xml version="1.0" encoding="utf-8"?>
<sst xmlns="http://schemas.openxmlformats.org/spreadsheetml/2006/main" count="80" uniqueCount="65">
  <si>
    <t>Re</t>
  </si>
  <si>
    <t>d_1</t>
  </si>
  <si>
    <t>[m]</t>
  </si>
  <si>
    <t>d_3</t>
  </si>
  <si>
    <t>alpha</t>
  </si>
  <si>
    <t>[°]</t>
  </si>
  <si>
    <t>L</t>
  </si>
  <si>
    <t>H</t>
  </si>
  <si>
    <t>epsilon</t>
  </si>
  <si>
    <t>epsilon/D</t>
  </si>
  <si>
    <t>zeta</t>
  </si>
  <si>
    <t>g</t>
  </si>
  <si>
    <t>[m/s^2]</t>
  </si>
  <si>
    <t>nue</t>
  </si>
  <si>
    <t>[m^2/s]</t>
  </si>
  <si>
    <t>Schätzwert</t>
  </si>
  <si>
    <t xml:space="preserve">Aufgabe Schade/Kunz: Strömungslehre, LE 5.4, Aufgabe 1: </t>
  </si>
  <si>
    <t>c_3</t>
  </si>
  <si>
    <t>1.Iteration</t>
  </si>
  <si>
    <t>2.Iteration</t>
  </si>
  <si>
    <t>3.Iteration</t>
  </si>
  <si>
    <t>Re_s</t>
  </si>
  <si>
    <t>c_3_s</t>
  </si>
  <si>
    <t>c_3_1</t>
  </si>
  <si>
    <t>Re_1</t>
  </si>
  <si>
    <t>c_3_2</t>
  </si>
  <si>
    <t>Re_2</t>
  </si>
  <si>
    <t>lambda</t>
  </si>
  <si>
    <t>lambda_3</t>
  </si>
  <si>
    <t>lambda_2</t>
  </si>
  <si>
    <t>lambda_1</t>
  </si>
  <si>
    <t>lambda_s</t>
  </si>
  <si>
    <t>Berechnung von lambda nach der Colebrook-White Formel (Horlacher/Lüdecke: Strömungsberechnung für Rohrsysteme, 1992)</t>
  </si>
  <si>
    <t>A3/A1</t>
  </si>
  <si>
    <t>D1/D3</t>
  </si>
  <si>
    <t>Abknickwinkel</t>
  </si>
  <si>
    <t>Rohrleitungslänge</t>
  </si>
  <si>
    <t>Behälterhöhe</t>
  </si>
  <si>
    <t>Wandrauhigkeit</t>
  </si>
  <si>
    <t>Erdbeschleunigung</t>
  </si>
  <si>
    <t>kin. Viskosität</t>
  </si>
  <si>
    <t>Behälterdurchmesser</t>
  </si>
  <si>
    <t>Rohrleitungsdurchmesser</t>
  </si>
  <si>
    <t>[---]</t>
  </si>
  <si>
    <t>Einheit</t>
  </si>
  <si>
    <t>Beschreibung</t>
  </si>
  <si>
    <t>Wert</t>
  </si>
  <si>
    <t>Widerstandsbeiwert</t>
  </si>
  <si>
    <t>Durchmesserverhältnis</t>
  </si>
  <si>
    <t>Flächenverhältnis</t>
  </si>
  <si>
    <t>Verhältnis</t>
  </si>
  <si>
    <t>Berechnung mit Namen</t>
  </si>
  <si>
    <t>Name</t>
  </si>
  <si>
    <t>Manuelle Iteration</t>
  </si>
  <si>
    <t>4.Iteration</t>
  </si>
  <si>
    <t>aus Moody</t>
  </si>
  <si>
    <t>Automatische Iteration: Datei/Optionen/Formeln --&gt;</t>
  </si>
  <si>
    <t>Werte sind einzutragen und Namen sind zu definieren</t>
  </si>
  <si>
    <t>c_3_auto</t>
  </si>
  <si>
    <t>Re_auto</t>
  </si>
  <si>
    <t>lambda_auto</t>
  </si>
  <si>
    <t>q_v</t>
  </si>
  <si>
    <t>m^3/s</t>
  </si>
  <si>
    <t>m^3/h</t>
  </si>
  <si>
    <t>Frank Kameier, FH Düsseldorf, Strömungstechnik I, SS2013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</si>
</sst>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2" fillId="0" borderId="0" xfId="0" applyFont="1"/>
    <xf numFmtId="0" fontId="3" fillId="0" borderId="0" xfId="0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0" xfId="0" applyFont="1" applyBorder="1" applyAlignment="1">
      <alignment horizontal="center"/>
    </xf>
    <xf numFmtId="0" fontId="3" fillId="0" borderId="9" xfId="0" applyFont="1" applyBorder="1"/>
    <xf numFmtId="0" fontId="3" fillId="0" borderId="3" xfId="0" applyFont="1" applyBorder="1"/>
    <xf numFmtId="0" fontId="1" fillId="0" borderId="0" xfId="0" applyFont="1" applyBorder="1"/>
    <xf numFmtId="0" fontId="1" fillId="0" borderId="4" xfId="0" applyFont="1" applyBorder="1"/>
    <xf numFmtId="0" fontId="3" fillId="2" borderId="13" xfId="0" applyFont="1" applyFill="1" applyBorder="1"/>
    <xf numFmtId="0" fontId="6" fillId="0" borderId="0" xfId="0" applyFont="1"/>
    <xf numFmtId="0" fontId="3" fillId="2" borderId="17" xfId="0" applyFont="1" applyFill="1" applyBorder="1"/>
    <xf numFmtId="0" fontId="5" fillId="0" borderId="18" xfId="0" applyFont="1" applyBorder="1"/>
    <xf numFmtId="0" fontId="1" fillId="0" borderId="19" xfId="0" applyFont="1" applyBorder="1"/>
    <xf numFmtId="0" fontId="1" fillId="2" borderId="20" xfId="0" applyFont="1" applyFill="1" applyBorder="1"/>
    <xf numFmtId="2" fontId="1" fillId="2" borderId="20" xfId="0" applyNumberFormat="1" applyFont="1" applyFill="1" applyBorder="1"/>
    <xf numFmtId="2" fontId="1" fillId="2" borderId="21" xfId="0" applyNumberFormat="1" applyFont="1" applyFill="1" applyBorder="1"/>
    <xf numFmtId="1" fontId="1" fillId="2" borderId="20" xfId="0" applyNumberFormat="1" applyFont="1" applyFill="1" applyBorder="1"/>
    <xf numFmtId="164" fontId="1" fillId="2" borderId="20" xfId="0" applyNumberFormat="1" applyFont="1" applyFill="1" applyBorder="1"/>
    <xf numFmtId="164" fontId="1" fillId="2" borderId="21" xfId="0" applyNumberFormat="1" applyFont="1" applyFill="1" applyBorder="1"/>
    <xf numFmtId="2" fontId="1" fillId="0" borderId="18" xfId="0" applyNumberFormat="1" applyFont="1" applyBorder="1"/>
    <xf numFmtId="164" fontId="1" fillId="0" borderId="18" xfId="0" applyNumberFormat="1" applyFont="1" applyBorder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/>
    <xf numFmtId="1" fontId="1" fillId="0" borderId="19" xfId="0" applyNumberFormat="1" applyFont="1" applyBorder="1"/>
    <xf numFmtId="0" fontId="5" fillId="0" borderId="19" xfId="0" applyFont="1" applyBorder="1"/>
    <xf numFmtId="0" fontId="5" fillId="0" borderId="4" xfId="0" applyFont="1" applyBorder="1"/>
    <xf numFmtId="0" fontId="1" fillId="0" borderId="22" xfId="0" applyFont="1" applyBorder="1"/>
    <xf numFmtId="0" fontId="4" fillId="4" borderId="9" xfId="0" applyFont="1" applyFill="1" applyBorder="1"/>
    <xf numFmtId="0" fontId="4" fillId="4" borderId="12" xfId="0" applyFont="1" applyFill="1" applyBorder="1"/>
    <xf numFmtId="0" fontId="4" fillId="4" borderId="3" xfId="0" applyFont="1" applyFill="1" applyBorder="1"/>
    <xf numFmtId="11" fontId="1" fillId="0" borderId="0" xfId="0" applyNumberFormat="1" applyFont="1"/>
    <xf numFmtId="0" fontId="3" fillId="2" borderId="23" xfId="0" applyFont="1" applyFill="1" applyBorder="1"/>
    <xf numFmtId="164" fontId="0" fillId="0" borderId="0" xfId="0" applyNumberFormat="1"/>
    <xf numFmtId="1" fontId="0" fillId="0" borderId="0" xfId="0" applyNumberFormat="1"/>
    <xf numFmtId="2" fontId="5" fillId="4" borderId="15" xfId="0" applyNumberFormat="1" applyFont="1" applyFill="1" applyBorder="1" applyAlignment="1">
      <alignment horizontal="center"/>
    </xf>
    <xf numFmtId="2" fontId="5" fillId="4" borderId="16" xfId="0" applyNumberFormat="1" applyFont="1" applyFill="1" applyBorder="1" applyAlignment="1">
      <alignment horizontal="center"/>
    </xf>
    <xf numFmtId="2" fontId="5" fillId="4" borderId="14" xfId="0" applyNumberFormat="1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168519</xdr:colOff>
      <xdr:row>22</xdr:row>
      <xdr:rowOff>43962</xdr:rowOff>
    </xdr:from>
    <xdr:to>
      <xdr:col>0</xdr:col>
      <xdr:colOff>344365</xdr:colOff>
      <xdr:row>23</xdr:row>
      <xdr:rowOff>139212</xdr:rowOff>
    </xdr:to>
    <xdr:sp macro="" textlink="">
      <xdr:nvSpPr>
        <xdr:cNvPr id="2" name="Pfeil nach unten 1"/>
        <xdr:cNvSpPr/>
      </xdr:nvSpPr>
      <xdr:spPr bwMode="auto">
        <a:xfrm>
          <a:off x="168519" y="3641481"/>
          <a:ext cx="175846" cy="263769"/>
        </a:xfrm>
        <a:prstGeom prst="downArrow">
          <a:avLst/>
        </a:prstGeom>
        <a:solidFill>
          <a:schemeClr val="accent1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N35"/>
  <sheetViews>
    <sheetView tabSelected="1" zoomScaleNormal="100" workbookViewId="0">
      <selection activeCell="I35" sqref="I35"/>
    </sheetView>
  </sheetViews>
  <sheetFormatPr baseColWidth="10" defaultRowHeight="12.75" x14ac:dyDescent="0.2"/>
  <cols>
    <col min="1" max="1" width="10.7109375" customWidth="1"/>
    <col min="2" max="3" width="9.85546875" bestFit="1" customWidth="1"/>
    <col min="4" max="4" width="9.5703125" customWidth="1"/>
    <col min="5" max="5" width="9.28515625" customWidth="1"/>
    <col min="6" max="10" width="8.85546875" bestFit="1" customWidth="1"/>
    <col min="11" max="11" width="12.42578125" bestFit="1" customWidth="1"/>
    <col min="12" max="12" width="9" bestFit="1" customWidth="1"/>
    <col min="13" max="13" width="12" bestFit="1" customWidth="1"/>
  </cols>
  <sheetData>
    <row r="1" spans="1:13" x14ac:dyDescent="0.2">
      <c r="A1" t="s">
        <v>16</v>
      </c>
    </row>
    <row r="3" spans="1:13" x14ac:dyDescent="0.2">
      <c r="A3" s="1" t="s">
        <v>32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3.5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3.5" thickBot="1" x14ac:dyDescent="0.25">
      <c r="A5" s="33" t="s">
        <v>52</v>
      </c>
      <c r="B5" s="34" t="s">
        <v>46</v>
      </c>
      <c r="C5" s="35" t="s">
        <v>44</v>
      </c>
      <c r="D5" s="58" t="s">
        <v>45</v>
      </c>
      <c r="E5" s="59"/>
      <c r="F5" s="60"/>
      <c r="G5" s="1"/>
      <c r="H5" s="1"/>
      <c r="I5" s="1"/>
      <c r="J5" s="1"/>
      <c r="K5" s="1"/>
      <c r="L5" s="1"/>
      <c r="M5" s="1"/>
    </row>
    <row r="6" spans="1:13" x14ac:dyDescent="0.2">
      <c r="A6" s="10" t="s">
        <v>1</v>
      </c>
      <c r="B6" s="1">
        <v>1</v>
      </c>
      <c r="C6" s="11" t="s">
        <v>2</v>
      </c>
      <c r="D6" s="61" t="s">
        <v>41</v>
      </c>
      <c r="E6" s="62"/>
      <c r="F6" s="63"/>
      <c r="G6" s="52" t="s">
        <v>57</v>
      </c>
      <c r="H6" s="53"/>
      <c r="I6" s="1"/>
      <c r="J6" s="1"/>
      <c r="K6" s="1"/>
      <c r="L6" s="1"/>
      <c r="M6" s="1"/>
    </row>
    <row r="7" spans="1:13" x14ac:dyDescent="0.2">
      <c r="A7" s="7" t="s">
        <v>3</v>
      </c>
      <c r="B7" s="1">
        <v>0.1</v>
      </c>
      <c r="C7" s="5" t="s">
        <v>2</v>
      </c>
      <c r="D7" s="46" t="s">
        <v>42</v>
      </c>
      <c r="E7" s="47"/>
      <c r="F7" s="48"/>
      <c r="G7" s="54"/>
      <c r="H7" s="55"/>
      <c r="I7" s="1"/>
      <c r="J7" s="1"/>
      <c r="K7" s="1"/>
      <c r="L7" s="1"/>
      <c r="M7" s="1"/>
    </row>
    <row r="8" spans="1:13" x14ac:dyDescent="0.2">
      <c r="A8" s="7" t="s">
        <v>4</v>
      </c>
      <c r="B8" s="1">
        <v>30</v>
      </c>
      <c r="C8" s="5" t="s">
        <v>5</v>
      </c>
      <c r="D8" s="46" t="s">
        <v>35</v>
      </c>
      <c r="E8" s="47"/>
      <c r="F8" s="48"/>
      <c r="G8" s="54"/>
      <c r="H8" s="55"/>
      <c r="I8" s="1"/>
      <c r="J8" s="1"/>
      <c r="K8" s="1"/>
      <c r="L8" s="1"/>
      <c r="M8" s="1"/>
    </row>
    <row r="9" spans="1:13" x14ac:dyDescent="0.2">
      <c r="A9" s="7" t="s">
        <v>6</v>
      </c>
      <c r="B9" s="1">
        <v>10</v>
      </c>
      <c r="C9" s="5" t="s">
        <v>2</v>
      </c>
      <c r="D9" s="46" t="s">
        <v>36</v>
      </c>
      <c r="E9" s="47"/>
      <c r="F9" s="48"/>
      <c r="G9" s="54"/>
      <c r="H9" s="55"/>
      <c r="I9" s="1"/>
      <c r="J9" s="1"/>
      <c r="K9" s="1"/>
      <c r="L9" s="1"/>
      <c r="M9" s="1"/>
    </row>
    <row r="10" spans="1:13" x14ac:dyDescent="0.2">
      <c r="A10" s="7" t="s">
        <v>7</v>
      </c>
      <c r="B10" s="1">
        <v>2</v>
      </c>
      <c r="C10" s="5" t="s">
        <v>2</v>
      </c>
      <c r="D10" s="46" t="s">
        <v>37</v>
      </c>
      <c r="E10" s="47"/>
      <c r="F10" s="48"/>
      <c r="G10" s="54"/>
      <c r="H10" s="55"/>
      <c r="I10" s="1"/>
      <c r="J10" s="1"/>
      <c r="K10" s="1"/>
      <c r="L10" s="1"/>
      <c r="M10" s="1"/>
    </row>
    <row r="11" spans="1:13" x14ac:dyDescent="0.2">
      <c r="A11" s="7" t="s">
        <v>8</v>
      </c>
      <c r="B11" s="36">
        <v>1E-4</v>
      </c>
      <c r="C11" s="5" t="s">
        <v>2</v>
      </c>
      <c r="D11" s="46" t="s">
        <v>38</v>
      </c>
      <c r="E11" s="47"/>
      <c r="F11" s="48"/>
      <c r="G11" s="54"/>
      <c r="H11" s="55"/>
      <c r="I11" s="1"/>
      <c r="J11" s="1"/>
      <c r="K11" s="1"/>
      <c r="L11" s="1"/>
      <c r="M11" s="1"/>
    </row>
    <row r="12" spans="1:13" x14ac:dyDescent="0.2">
      <c r="A12" s="7" t="s">
        <v>11</v>
      </c>
      <c r="B12" s="36">
        <v>9.81</v>
      </c>
      <c r="C12" s="5" t="s">
        <v>12</v>
      </c>
      <c r="D12" s="46" t="s">
        <v>39</v>
      </c>
      <c r="E12" s="47"/>
      <c r="F12" s="48"/>
      <c r="G12" s="54"/>
      <c r="H12" s="55"/>
      <c r="I12" s="1"/>
      <c r="J12" s="1"/>
      <c r="K12" s="1"/>
      <c r="L12" s="1"/>
      <c r="M12" s="1"/>
    </row>
    <row r="13" spans="1:13" ht="13.5" thickBot="1" x14ac:dyDescent="0.25">
      <c r="A13" s="8" t="s">
        <v>13</v>
      </c>
      <c r="B13" s="36">
        <v>9.9999999999999995E-7</v>
      </c>
      <c r="C13" s="6" t="s">
        <v>14</v>
      </c>
      <c r="D13" s="49" t="s">
        <v>40</v>
      </c>
      <c r="E13" s="50"/>
      <c r="F13" s="51"/>
      <c r="G13" s="56"/>
      <c r="H13" s="57"/>
      <c r="I13" s="1"/>
      <c r="J13" s="1"/>
      <c r="K13" s="12"/>
      <c r="L13" s="1"/>
      <c r="M13" s="1"/>
    </row>
    <row r="14" spans="1:13" x14ac:dyDescent="0.2">
      <c r="A14" s="7" t="s">
        <v>9</v>
      </c>
      <c r="B14" s="37">
        <f>epsilon/d_3</f>
        <v>1E-3</v>
      </c>
      <c r="C14" s="5" t="s">
        <v>43</v>
      </c>
      <c r="D14" s="46" t="s">
        <v>50</v>
      </c>
      <c r="E14" s="47"/>
      <c r="F14" s="48"/>
      <c r="G14" s="52" t="s">
        <v>51</v>
      </c>
      <c r="H14" s="53"/>
      <c r="I14" s="1"/>
      <c r="J14" s="1"/>
      <c r="K14" s="1"/>
      <c r="L14" s="1"/>
      <c r="M14" s="1"/>
    </row>
    <row r="15" spans="1:13" x14ac:dyDescent="0.2">
      <c r="A15" s="7" t="s">
        <v>10</v>
      </c>
      <c r="B15" s="16">
        <v>0.6</v>
      </c>
      <c r="C15" s="5" t="s">
        <v>43</v>
      </c>
      <c r="D15" s="46" t="s">
        <v>47</v>
      </c>
      <c r="E15" s="47"/>
      <c r="F15" s="48"/>
      <c r="G15" s="54"/>
      <c r="H15" s="55"/>
      <c r="I15" s="1"/>
      <c r="J15" s="1"/>
      <c r="K15" s="1"/>
      <c r="L15" s="1"/>
      <c r="M15" s="1"/>
    </row>
    <row r="16" spans="1:13" x14ac:dyDescent="0.2">
      <c r="A16" s="7" t="s">
        <v>34</v>
      </c>
      <c r="B16" s="16">
        <f>d_1/d_3</f>
        <v>10</v>
      </c>
      <c r="C16" s="5" t="s">
        <v>43</v>
      </c>
      <c r="D16" s="46" t="s">
        <v>48</v>
      </c>
      <c r="E16" s="47"/>
      <c r="F16" s="48"/>
      <c r="G16" s="54"/>
      <c r="H16" s="55"/>
      <c r="I16" s="1"/>
      <c r="J16" s="1"/>
      <c r="K16" s="1"/>
      <c r="L16" s="1"/>
      <c r="M16" s="1"/>
    </row>
    <row r="17" spans="1:14" ht="13.5" thickBot="1" x14ac:dyDescent="0.25">
      <c r="A17" s="8" t="s">
        <v>33</v>
      </c>
      <c r="B17" s="14">
        <f>1/B16^2</f>
        <v>0.01</v>
      </c>
      <c r="C17" s="6" t="s">
        <v>43</v>
      </c>
      <c r="D17" s="49" t="s">
        <v>49</v>
      </c>
      <c r="E17" s="50"/>
      <c r="F17" s="51"/>
      <c r="G17" s="56"/>
      <c r="H17" s="57"/>
      <c r="I17" s="1"/>
      <c r="J17" s="1"/>
      <c r="K17" s="1"/>
      <c r="L17" s="1"/>
      <c r="M17" s="1"/>
    </row>
    <row r="18" spans="1:14" ht="13.5" thickBot="1" x14ac:dyDescent="0.25">
      <c r="A18" s="4"/>
      <c r="B18" s="28"/>
      <c r="C18" s="4"/>
      <c r="D18" s="9"/>
      <c r="E18" s="9"/>
      <c r="F18" s="9"/>
      <c r="G18" s="27"/>
      <c r="H18" s="27"/>
      <c r="I18" s="1"/>
      <c r="J18" s="1"/>
      <c r="K18" s="1"/>
      <c r="L18" s="1"/>
      <c r="M18" s="1"/>
    </row>
    <row r="19" spans="1:14" ht="13.5" thickBot="1" x14ac:dyDescent="0.25">
      <c r="A19" s="43" t="s">
        <v>53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5"/>
    </row>
    <row r="20" spans="1:14" x14ac:dyDescent="0.2">
      <c r="A20" s="30" t="s">
        <v>15</v>
      </c>
      <c r="B20" s="31" t="s">
        <v>15</v>
      </c>
      <c r="C20" s="30" t="s">
        <v>15</v>
      </c>
      <c r="D20" s="31" t="s">
        <v>18</v>
      </c>
      <c r="E20" s="30" t="s">
        <v>18</v>
      </c>
      <c r="F20" s="30" t="s">
        <v>18</v>
      </c>
      <c r="G20" s="30" t="s">
        <v>19</v>
      </c>
      <c r="H20" s="30" t="s">
        <v>19</v>
      </c>
      <c r="I20" s="30" t="s">
        <v>19</v>
      </c>
      <c r="J20" s="30" t="s">
        <v>20</v>
      </c>
      <c r="K20" s="17" t="s">
        <v>20</v>
      </c>
      <c r="L20" s="17" t="s">
        <v>54</v>
      </c>
      <c r="M20" s="17" t="s">
        <v>54</v>
      </c>
      <c r="N20" s="1"/>
    </row>
    <row r="21" spans="1:14" x14ac:dyDescent="0.2">
      <c r="A21" s="18" t="s">
        <v>31</v>
      </c>
      <c r="B21" s="13" t="s">
        <v>22</v>
      </c>
      <c r="C21" s="18" t="s">
        <v>21</v>
      </c>
      <c r="D21" s="13" t="s">
        <v>30</v>
      </c>
      <c r="E21" s="18" t="s">
        <v>23</v>
      </c>
      <c r="F21" s="18" t="s">
        <v>24</v>
      </c>
      <c r="G21" s="18" t="s">
        <v>29</v>
      </c>
      <c r="H21" s="18" t="s">
        <v>25</v>
      </c>
      <c r="I21" s="18" t="s">
        <v>26</v>
      </c>
      <c r="J21" s="18" t="s">
        <v>28</v>
      </c>
      <c r="K21" s="18" t="s">
        <v>17</v>
      </c>
      <c r="L21" s="32" t="s">
        <v>0</v>
      </c>
      <c r="M21" s="32" t="s">
        <v>27</v>
      </c>
    </row>
    <row r="22" spans="1:14" ht="13.5" thickBot="1" x14ac:dyDescent="0.25">
      <c r="A22" s="19">
        <v>0.03</v>
      </c>
      <c r="B22" s="21">
        <f>((2*g*(H+L*SIN(alpha*PI()/180))/(1+lambda_s*L/d_3+zeta-(d_3/d_1)^4)))^0.5</f>
        <v>5.4641715573416105</v>
      </c>
      <c r="C22" s="22">
        <f>c_3_s*d_3/nue</f>
        <v>546417.15573416103</v>
      </c>
      <c r="D22" s="24">
        <f>(-2*LOG((2.51/(Re_s*lambda_s^0.5))+(epsilon/(3.71*d_3))))^-2</f>
        <v>2.0078494190420678E-2</v>
      </c>
      <c r="E22" s="21">
        <f>((2*g*(H+L*SIN(alpha*PI()/180))/(1+lambda_1*L/d_3+zeta-(d_3/d_1)^4)))^0.5</f>
        <v>6.1699314487637684</v>
      </c>
      <c r="F22" s="22">
        <f>c_3_1*d_3/nue</f>
        <v>616993.14487637696</v>
      </c>
      <c r="G22" s="24">
        <f>(-2*LOG((2.51/(Re_s*lambda_1^0.5))+(epsilon/(3.71*d_3))))^-2</f>
        <v>2.0176324686213776E-2</v>
      </c>
      <c r="H22" s="21">
        <f>((2*g*(H+L*SIN(alpha*PI()/180))/(1+lambda_2*L/d_3+zeta-(d_3/d_1)^4)))^0.5</f>
        <v>6.1615829943813711</v>
      </c>
      <c r="I22" s="22">
        <f>c_3_2*d_3/nue</f>
        <v>616158.29943813721</v>
      </c>
      <c r="J22" s="24">
        <f>(-2*LOG((2.51/(Re_s*lambda_2^0.5))+(epsilon/(3.71*d_3))))^-2</f>
        <v>2.0175027185428161E-2</v>
      </c>
      <c r="K22" s="21">
        <f>((2*g*(H+L*SIN(alpha*PI()/180))/(1+lambda_3*L/d_3+zeta-(d_3/d_1)^4)))^0.5</f>
        <v>6.1616934961378869</v>
      </c>
      <c r="L22" s="22">
        <f>c_3*d_3/nue</f>
        <v>616169.34961378877</v>
      </c>
      <c r="M22" s="24">
        <f>(-2*LOG((2.51/(Re_s*lambda_3^0.5))+(epsilon/(3.71*d_3))))^-2</f>
        <v>2.0175044333459187E-2</v>
      </c>
    </row>
    <row r="23" spans="1:14" ht="13.5" thickBot="1" x14ac:dyDescent="0.25">
      <c r="B23" s="1"/>
      <c r="C23" s="1"/>
      <c r="F23" s="2"/>
      <c r="H23" s="1"/>
      <c r="I23" s="1"/>
      <c r="J23" s="1"/>
      <c r="K23" s="25" t="s">
        <v>58</v>
      </c>
      <c r="L23" s="29" t="s">
        <v>59</v>
      </c>
      <c r="M23" s="26" t="s">
        <v>60</v>
      </c>
    </row>
    <row r="24" spans="1:14" ht="13.5" thickBot="1" x14ac:dyDescent="0.25">
      <c r="B24" s="15"/>
      <c r="C24" s="15"/>
      <c r="D24" s="15"/>
      <c r="F24" s="40" t="s">
        <v>56</v>
      </c>
      <c r="G24" s="41"/>
      <c r="H24" s="41"/>
      <c r="I24" s="41"/>
      <c r="J24" s="42"/>
      <c r="K24" s="20">
        <f ca="1">((2*g*(H+L*SIN(alpha*PI()/180))/(1+lambda_auto*L/d_3+zeta-(d_3/d_1)^4)))^0.5</f>
        <v>6.1668329947537899</v>
      </c>
      <c r="L24" s="22">
        <f ca="1">c_3_auto*d_3/nue</f>
        <v>616683.29947537906</v>
      </c>
      <c r="M24" s="23">
        <f ca="1">(-2*LOG((2.51/(Re_auto*(IF(lambda_auto=0,0.03,lambda_auto))^0.5))+(epsilon/(3.71*d_3))))^-2</f>
        <v>2.0114756738488369E-2</v>
      </c>
    </row>
    <row r="25" spans="1:14" x14ac:dyDescent="0.2">
      <c r="A25" s="3" t="s">
        <v>55</v>
      </c>
    </row>
    <row r="26" spans="1:14" x14ac:dyDescent="0.2">
      <c r="A26" s="1"/>
      <c r="J26" t="s">
        <v>61</v>
      </c>
      <c r="K26" s="38">
        <f ca="1">c_3_auto*d_3^2*PI()/4</f>
        <v>4.843419308058413E-2</v>
      </c>
      <c r="L26" t="s">
        <v>62</v>
      </c>
    </row>
    <row r="27" spans="1:14" x14ac:dyDescent="0.2">
      <c r="A27" t="s">
        <v>64</v>
      </c>
      <c r="K27" s="39">
        <f ca="1">K26*3600</f>
        <v>174.36309509010286</v>
      </c>
      <c r="L27" t="s">
        <v>63</v>
      </c>
    </row>
    <row r="28" spans="1:14" x14ac:dyDescent="0.2">
      <c r="A28" s="1"/>
    </row>
    <row r="29" spans="1:14" x14ac:dyDescent="0.2">
      <c r="A29" s="1"/>
    </row>
    <row r="31" spans="1:14" x14ac:dyDescent="0.2">
      <c r="A31" s="1"/>
    </row>
    <row r="32" spans="1:14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</sheetData>
  <mergeCells count="17">
    <mergeCell ref="G6:H13"/>
    <mergeCell ref="G14:H17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F24:J24"/>
    <mergeCell ref="A19:M19"/>
    <mergeCell ref="D14:F14"/>
    <mergeCell ref="D15:F15"/>
    <mergeCell ref="D16:F16"/>
    <mergeCell ref="D17:F17"/>
  </mergeCells>
  <phoneticPr fontId="0" type="noConversion"/>
  <printOptions gridLines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>
    <oddHeader>&amp;A&amp;RSeite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25</vt:i4>
      </vt:variant>
    </vt:vector>
  </HeadingPairs>
  <TitlesOfParts>
    <vt:vector size="26" baseType="lpstr">
      <vt:lpstr>Aufgabe LE5.4 Nr.1</vt:lpstr>
      <vt:lpstr>alpha</vt:lpstr>
      <vt:lpstr>c_3</vt:lpstr>
      <vt:lpstr>c_3_1</vt:lpstr>
      <vt:lpstr>c_3_2</vt:lpstr>
      <vt:lpstr>c_3_auto</vt:lpstr>
      <vt:lpstr>c_3_s</vt:lpstr>
      <vt:lpstr>d_1</vt:lpstr>
      <vt:lpstr>d_3</vt:lpstr>
      <vt:lpstr>epsilon</vt:lpstr>
      <vt:lpstr>g</vt:lpstr>
      <vt:lpstr>H</vt:lpstr>
      <vt:lpstr>L</vt:lpstr>
      <vt:lpstr>lambda_1</vt:lpstr>
      <vt:lpstr>lambda_2</vt:lpstr>
      <vt:lpstr>lambda_3</vt:lpstr>
      <vt:lpstr>lambda_auto</vt:lpstr>
      <vt:lpstr>lambda_s</vt:lpstr>
      <vt:lpstr>nue</vt:lpstr>
      <vt:lpstr>Re</vt:lpstr>
      <vt:lpstr>Re_1</vt:lpstr>
      <vt:lpstr>Re_2</vt:lpstr>
      <vt:lpstr>Re_auto</vt:lpstr>
      <vt:lpstr>Re_s</vt:lpstr>
      <vt:lpstr>x</vt:lpstr>
      <vt:lpstr>zeta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Ofner</dc:creator>
  <cp:lastModifiedBy>Frank Kameier</cp:lastModifiedBy>
  <cp:lastPrinted>1999-01-10T13:26:27Z</cp:lastPrinted>
  <dcterms:created xsi:type="dcterms:W3CDTF">1999-01-10T11:27:11Z</dcterms:created>
  <dcterms:modified xsi:type="dcterms:W3CDTF">2018-01-22T11:18:41Z</dcterms:modified>
</cp:coreProperties>
</file>