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ienstlich\stroemungslehre.org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definedNames>
    <definedName name="D_lauf">Tabelle1!$B$1</definedName>
    <definedName name="delta_p">Tabelle1!$B$6:$B$17</definedName>
    <definedName name="n">Tabelle1!$C$6:$C$17</definedName>
    <definedName name="n_2000">Tabelle1!$G$6:$G$11</definedName>
    <definedName name="n_2500">Tabelle1!$K$6:$K$11</definedName>
    <definedName name="phi">Tabelle1!$E$6:$E$17</definedName>
    <definedName name="psi">Tabelle1!$F$6:$F$17</definedName>
    <definedName name="rho">Tabelle1!$B$2</definedName>
    <definedName name="U">Tabelle1!$D$6:$D$17</definedName>
    <definedName name="U_2000">Tabelle1!$H$6:$H$11</definedName>
    <definedName name="U_2500">Tabelle1!$L$6:$L$11</definedName>
    <definedName name="V_punkt">Tabelle1!$A$6:$A$17</definedName>
  </definedName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6" i="1"/>
  <c r="M7" i="1"/>
  <c r="M8" i="1"/>
  <c r="M9" i="1"/>
  <c r="M10" i="1"/>
  <c r="M11" i="1"/>
  <c r="M6" i="1"/>
  <c r="J7" i="1"/>
  <c r="J8" i="1"/>
  <c r="J9" i="1"/>
  <c r="J10" i="1"/>
  <c r="J11" i="1"/>
  <c r="J6" i="1"/>
  <c r="I6" i="1"/>
  <c r="H11" i="1"/>
  <c r="H7" i="1"/>
  <c r="H8" i="1"/>
  <c r="H9" i="1"/>
  <c r="H10" i="1"/>
  <c r="H6" i="1"/>
  <c r="F7" i="1"/>
  <c r="F8" i="1"/>
  <c r="F9" i="1"/>
  <c r="F10" i="1"/>
  <c r="F11" i="1"/>
  <c r="F12" i="1"/>
  <c r="F13" i="1"/>
  <c r="F14" i="1"/>
  <c r="F15" i="1"/>
  <c r="F16" i="1"/>
  <c r="F17" i="1"/>
  <c r="E6" i="1"/>
  <c r="D7" i="1"/>
  <c r="E7" i="1"/>
  <c r="D8" i="1"/>
  <c r="D9" i="1"/>
  <c r="D10" i="1"/>
  <c r="E10" i="1"/>
  <c r="I10" i="1"/>
  <c r="D11" i="1"/>
  <c r="E11" i="1"/>
  <c r="D12" i="1"/>
  <c r="E12" i="1"/>
  <c r="D13" i="1"/>
  <c r="D14" i="1"/>
  <c r="E14" i="1"/>
  <c r="D15" i="1"/>
  <c r="D16" i="1"/>
  <c r="D17" i="1"/>
  <c r="D6" i="1"/>
  <c r="F6" i="1"/>
  <c r="L7" i="1"/>
  <c r="L8" i="1"/>
  <c r="E8" i="1"/>
  <c r="L9" i="1"/>
  <c r="E9" i="1"/>
  <c r="L10" i="1"/>
  <c r="L11" i="1"/>
  <c r="L6" i="1"/>
  <c r="E15" i="1"/>
  <c r="E16" i="1"/>
  <c r="E17" i="1"/>
  <c r="I9" i="1"/>
  <c r="I11" i="1"/>
  <c r="I7" i="1"/>
  <c r="E13" i="1"/>
  <c r="I8" i="1"/>
</calcChain>
</file>

<file path=xl/sharedStrings.xml><?xml version="1.0" encoding="utf-8"?>
<sst xmlns="http://schemas.openxmlformats.org/spreadsheetml/2006/main" count="29" uniqueCount="22">
  <si>
    <t>V_punkt</t>
  </si>
  <si>
    <t>delta_p</t>
  </si>
  <si>
    <t>n</t>
  </si>
  <si>
    <t>[U/min]</t>
  </si>
  <si>
    <t>[Pa]</t>
  </si>
  <si>
    <t>[m^3/s]</t>
  </si>
  <si>
    <t>D_lauf</t>
  </si>
  <si>
    <t>rho</t>
  </si>
  <si>
    <t>m</t>
  </si>
  <si>
    <t>kg/m^3</t>
  </si>
  <si>
    <t>U</t>
  </si>
  <si>
    <t>[m/s]</t>
  </si>
  <si>
    <t>phi</t>
  </si>
  <si>
    <t>psi</t>
  </si>
  <si>
    <t>V_punkt_2000</t>
  </si>
  <si>
    <t>delta_p_2000</t>
  </si>
  <si>
    <t>U_2000</t>
  </si>
  <si>
    <t>n_2000</t>
  </si>
  <si>
    <t>n_2500</t>
  </si>
  <si>
    <t xml:space="preserve">Frank Kameier </t>
  </si>
  <si>
    <t>V_punkt_2500</t>
  </si>
  <si>
    <t>U_2500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</si>
</sst>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Kennfeld dimensionsbehaftet</a:t>
            </a:r>
          </a:p>
        </c:rich>
      </c:tx>
      <c:layout>
        <c:manualLayout>
          <c:xMode val="edge"/>
          <c:yMode val="edge"/>
          <c:x val="0.3301891744663992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5302302870613"/>
          <c:y val="0.17933130699088146"/>
          <c:w val="0.55660441457429077"/>
          <c:h val="0.62917933130699089"/>
        </c:manualLayout>
      </c:layout>
      <c:scatterChart>
        <c:scatterStyle val="lineMarker"/>
        <c:varyColors val="0"/>
        <c:ser>
          <c:idx val="0"/>
          <c:order val="0"/>
          <c:tx>
            <c:v>n=3000 U/min</c:v>
          </c:tx>
          <c:spPr>
            <a:ln w="19050">
              <a:noFill/>
            </a:ln>
          </c:spPr>
          <c:marker>
            <c:symbol val="diamond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Tabelle1!$A$6:$A$11</c:f>
              <c:numCache>
                <c:formatCode>0.000</c:formatCode>
                <c:ptCount val="6"/>
                <c:pt idx="0">
                  <c:v>0.02</c:v>
                </c:pt>
                <c:pt idx="1">
                  <c:v>0.125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</c:numCache>
            </c:numRef>
          </c:xVal>
          <c:yVal>
            <c:numRef>
              <c:f>Tabelle1!$B$6:$B$11</c:f>
              <c:numCache>
                <c:formatCode>0</c:formatCode>
                <c:ptCount val="6"/>
                <c:pt idx="0">
                  <c:v>5500</c:v>
                </c:pt>
                <c:pt idx="1">
                  <c:v>5800</c:v>
                </c:pt>
                <c:pt idx="2">
                  <c:v>5850</c:v>
                </c:pt>
                <c:pt idx="3">
                  <c:v>5600</c:v>
                </c:pt>
                <c:pt idx="4">
                  <c:v>5250</c:v>
                </c:pt>
                <c:pt idx="5">
                  <c:v>4500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F-4E42-A8DE-C2DB9092B4F6}"/>
            </c:ext>
          </c:extLst>
        </c:ser>
        <c:ser>
          <c:idx val="1"/>
          <c:order val="1"/>
          <c:tx>
            <c:v>n=2000 U/min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Tabelle1!$A$12:$A$17</c:f>
              <c:numCache>
                <c:formatCode>0.000</c:formatCode>
                <c:ptCount val="6"/>
                <c:pt idx="0">
                  <c:v>1.2999999999999999E-2</c:v>
                </c:pt>
                <c:pt idx="1">
                  <c:v>8.5000000000000006E-2</c:v>
                </c:pt>
                <c:pt idx="2">
                  <c:v>0.16500000000000001</c:v>
                </c:pt>
                <c:pt idx="3">
                  <c:v>0.23</c:v>
                </c:pt>
                <c:pt idx="4">
                  <c:v>0.3</c:v>
                </c:pt>
                <c:pt idx="5">
                  <c:v>0.37</c:v>
                </c:pt>
              </c:numCache>
            </c:numRef>
          </c:xVal>
          <c:yVal>
            <c:numRef>
              <c:f>Tabelle1!$B$12:$B$17</c:f>
              <c:numCache>
                <c:formatCode>0</c:formatCode>
                <c:ptCount val="6"/>
                <c:pt idx="0">
                  <c:v>2450</c:v>
                </c:pt>
                <c:pt idx="1">
                  <c:v>2550</c:v>
                </c:pt>
                <c:pt idx="2">
                  <c:v>2600</c:v>
                </c:pt>
                <c:pt idx="3">
                  <c:v>2500</c:v>
                </c:pt>
                <c:pt idx="4">
                  <c:v>2300</c:v>
                </c:pt>
                <c:pt idx="5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F-4E42-A8DE-C2DB9092B4F6}"/>
            </c:ext>
          </c:extLst>
        </c:ser>
        <c:ser>
          <c:idx val="2"/>
          <c:order val="2"/>
          <c:tx>
            <c:v>n=2500 U/min</c:v>
          </c:tx>
          <c:spPr>
            <a:ln w="19050">
              <a:noFill/>
            </a:ln>
          </c:spPr>
          <c:marker>
            <c:symbol val="triang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Tabelle1!$M$6:$M$11</c:f>
              <c:numCache>
                <c:formatCode>0.000</c:formatCode>
                <c:ptCount val="6"/>
                <c:pt idx="0">
                  <c:v>1.6666666666666663E-2</c:v>
                </c:pt>
                <c:pt idx="1">
                  <c:v>0.10416666666666664</c:v>
                </c:pt>
                <c:pt idx="2">
                  <c:v>0.20833333333333329</c:v>
                </c:pt>
                <c:pt idx="3">
                  <c:v>0.29166666666666657</c:v>
                </c:pt>
                <c:pt idx="4">
                  <c:v>0.37499999999999994</c:v>
                </c:pt>
                <c:pt idx="5">
                  <c:v>0.45833333333333326</c:v>
                </c:pt>
              </c:numCache>
            </c:numRef>
          </c:xVal>
          <c:yVal>
            <c:numRef>
              <c:f>Tabelle1!$N$6:$N$11</c:f>
              <c:numCache>
                <c:formatCode>0</c:formatCode>
                <c:ptCount val="6"/>
                <c:pt idx="0">
                  <c:v>3819.4444444444425</c:v>
                </c:pt>
                <c:pt idx="1">
                  <c:v>4027.777777777776</c:v>
                </c:pt>
                <c:pt idx="2">
                  <c:v>4062.4999999999986</c:v>
                </c:pt>
                <c:pt idx="3">
                  <c:v>3888.8888888888873</c:v>
                </c:pt>
                <c:pt idx="4">
                  <c:v>3645.8333333333317</c:v>
                </c:pt>
                <c:pt idx="5">
                  <c:v>3124.9999999999986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7F-4E42-A8DE-C2DB9092B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876520"/>
        <c:axId val="1"/>
      </c:scatterChart>
      <c:valAx>
        <c:axId val="258876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q_v[m^3/s]</a:t>
                </a:r>
              </a:p>
            </c:rich>
          </c:tx>
          <c:layout>
            <c:manualLayout>
              <c:xMode val="edge"/>
              <c:yMode val="edge"/>
              <c:x val="0.37028351408904076"/>
              <c:y val="0.89057750759878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delta_p [Pa]</a:t>
                </a:r>
              </a:p>
            </c:rich>
          </c:tx>
          <c:layout>
            <c:manualLayout>
              <c:xMode val="edge"/>
              <c:yMode val="edge"/>
              <c:x val="3.7735849056603772E-2"/>
              <c:y val="0.389057750759878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88765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37834893279845"/>
          <c:y val="0.40729483282674772"/>
          <c:w val="0.19575496459169017"/>
          <c:h val="0.17629179331306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Kennfeld dimensionslos</a:t>
            </a:r>
          </a:p>
        </c:rich>
      </c:tx>
      <c:layout>
        <c:manualLayout>
          <c:xMode val="edge"/>
          <c:yMode val="edge"/>
          <c:x val="0.3841588316311945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7878840787289263"/>
          <c:w val="0.62178277941558968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v>n=3000 U/min</c:v>
          </c:tx>
          <c:spPr>
            <a:ln w="19050">
              <a:noFill/>
            </a:ln>
          </c:spPr>
          <c:marker>
            <c:symbol val="diamond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Tabelle1!$E$6:$E$11</c:f>
              <c:numCache>
                <c:formatCode>0.000</c:formatCode>
                <c:ptCount val="6"/>
                <c:pt idx="0">
                  <c:v>8.3087608054727776E-4</c:v>
                </c:pt>
                <c:pt idx="1">
                  <c:v>5.1929755034204857E-3</c:v>
                </c:pt>
                <c:pt idx="2">
                  <c:v>1.0385951006840971E-2</c:v>
                </c:pt>
                <c:pt idx="3">
                  <c:v>1.454033140957736E-2</c:v>
                </c:pt>
                <c:pt idx="4">
                  <c:v>1.869471181231375E-2</c:v>
                </c:pt>
                <c:pt idx="5">
                  <c:v>2.2849092215050139E-2</c:v>
                </c:pt>
              </c:numCache>
            </c:numRef>
          </c:xVal>
          <c:yVal>
            <c:numRef>
              <c:f>Tabelle1!$F$6:$F$11</c:f>
              <c:numCache>
                <c:formatCode>0.000</c:formatCode>
                <c:ptCount val="6"/>
                <c:pt idx="0">
                  <c:v>1.1043727903940899</c:v>
                </c:pt>
                <c:pt idx="1">
                  <c:v>1.1646113062337675</c:v>
                </c:pt>
                <c:pt idx="2">
                  <c:v>1.1746510588737138</c:v>
                </c:pt>
                <c:pt idx="3">
                  <c:v>1.1244522956739824</c:v>
                </c:pt>
                <c:pt idx="4">
                  <c:v>1.0541740271943585</c:v>
                </c:pt>
                <c:pt idx="5">
                  <c:v>0.90357773759516447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98-49F6-8161-7DACA89032DA}"/>
            </c:ext>
          </c:extLst>
        </c:ser>
        <c:ser>
          <c:idx val="1"/>
          <c:order val="1"/>
          <c:tx>
            <c:v>n=2000 U/min</c:v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Tabelle1!$E$12:$E$17</c:f>
              <c:numCache>
                <c:formatCode>0.000</c:formatCode>
                <c:ptCount val="6"/>
                <c:pt idx="0">
                  <c:v>8.1010417853359575E-4</c:v>
                </c:pt>
                <c:pt idx="1">
                  <c:v>5.2968350134888955E-3</c:v>
                </c:pt>
                <c:pt idx="2">
                  <c:v>1.0282091496772562E-2</c:v>
                </c:pt>
                <c:pt idx="3">
                  <c:v>1.4332612389440542E-2</c:v>
                </c:pt>
                <c:pt idx="4">
                  <c:v>1.8694711812313747E-2</c:v>
                </c:pt>
                <c:pt idx="5">
                  <c:v>2.305681123518696E-2</c:v>
                </c:pt>
              </c:numCache>
            </c:numRef>
          </c:xVal>
          <c:yVal>
            <c:numRef>
              <c:f>Tabelle1!$F$12:$F$17</c:f>
              <c:numCache>
                <c:formatCode>0.000</c:formatCode>
                <c:ptCount val="6"/>
                <c:pt idx="0">
                  <c:v>1.1068827285540763</c:v>
                </c:pt>
                <c:pt idx="1">
                  <c:v>1.1520616154338346</c:v>
                </c:pt>
                <c:pt idx="2">
                  <c:v>1.1746510588737138</c:v>
                </c:pt>
                <c:pt idx="3">
                  <c:v>1.1294721719939556</c:v>
                </c:pt>
                <c:pt idx="4">
                  <c:v>1.0391143982344391</c:v>
                </c:pt>
                <c:pt idx="5">
                  <c:v>0.90357773759516447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98-49F6-8161-7DACA8903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878816"/>
        <c:axId val="1"/>
      </c:scatterChart>
      <c:valAx>
        <c:axId val="25887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Phi</a:t>
                </a:r>
              </a:p>
            </c:rich>
          </c:tx>
          <c:layout>
            <c:manualLayout>
              <c:xMode val="edge"/>
              <c:yMode val="edge"/>
              <c:x val="0.43762417816584809"/>
              <c:y val="0.89091163604549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Psi</a:t>
                </a:r>
              </a:p>
            </c:rich>
          </c:tx>
          <c:layout>
            <c:manualLayout>
              <c:xMode val="edge"/>
              <c:yMode val="edge"/>
              <c:x val="3.1683168316831684E-2"/>
              <c:y val="0.463637636204565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8878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80281177724068"/>
          <c:y val="0.43636490893183805"/>
          <c:w val="0.16435664353836954"/>
          <c:h val="0.1181821363238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142875</xdr:rowOff>
    </xdr:from>
    <xdr:to>
      <xdr:col>5</xdr:col>
      <xdr:colOff>228600</xdr:colOff>
      <xdr:row>40</xdr:row>
      <xdr:rowOff>38100</xdr:rowOff>
    </xdr:to>
    <xdr:graphicFrame macro="">
      <xdr:nvGraphicFramePr>
        <xdr:cNvPr id="102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20</xdr:row>
      <xdr:rowOff>142875</xdr:rowOff>
    </xdr:from>
    <xdr:to>
      <xdr:col>11</xdr:col>
      <xdr:colOff>485775</xdr:colOff>
      <xdr:row>40</xdr:row>
      <xdr:rowOff>47625</xdr:rowOff>
    </xdr:to>
    <xdr:graphicFrame macro="">
      <xdr:nvGraphicFramePr>
        <xdr:cNvPr id="1028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M11" sqref="M11"/>
    </sheetView>
  </sheetViews>
  <sheetFormatPr baseColWidth="10" defaultRowHeight="12.75" x14ac:dyDescent="0.2"/>
  <sheetData>
    <row r="1" spans="1:14" x14ac:dyDescent="0.2">
      <c r="A1" s="4" t="s">
        <v>6</v>
      </c>
      <c r="B1" s="4">
        <v>0.57999999999999996</v>
      </c>
      <c r="C1" s="4" t="s">
        <v>8</v>
      </c>
    </row>
    <row r="2" spans="1:14" x14ac:dyDescent="0.2">
      <c r="A2" s="4" t="s">
        <v>7</v>
      </c>
      <c r="B2" s="4">
        <v>1.2</v>
      </c>
      <c r="C2" s="4" t="s">
        <v>9</v>
      </c>
    </row>
    <row r="3" spans="1:14" x14ac:dyDescent="0.2">
      <c r="A3" s="4"/>
      <c r="B3" s="4"/>
      <c r="C3" s="4"/>
    </row>
    <row r="4" spans="1:14" x14ac:dyDescent="0.2">
      <c r="A4" s="4" t="s">
        <v>5</v>
      </c>
      <c r="B4" s="4" t="s">
        <v>4</v>
      </c>
      <c r="C4" s="4" t="s">
        <v>3</v>
      </c>
      <c r="D4" t="s">
        <v>11</v>
      </c>
      <c r="G4" t="s">
        <v>3</v>
      </c>
      <c r="I4" t="s">
        <v>5</v>
      </c>
      <c r="J4" t="s">
        <v>4</v>
      </c>
      <c r="K4" t="s">
        <v>3</v>
      </c>
      <c r="M4" t="s">
        <v>5</v>
      </c>
      <c r="N4" t="s">
        <v>4</v>
      </c>
    </row>
    <row r="5" spans="1:14" x14ac:dyDescent="0.2">
      <c r="A5" s="4" t="s">
        <v>0</v>
      </c>
      <c r="B5" s="4" t="s">
        <v>1</v>
      </c>
      <c r="C5" s="4" t="s">
        <v>2</v>
      </c>
      <c r="D5" t="s">
        <v>10</v>
      </c>
      <c r="E5" t="s">
        <v>12</v>
      </c>
      <c r="F5" t="s">
        <v>13</v>
      </c>
      <c r="G5" t="s">
        <v>17</v>
      </c>
      <c r="H5" t="s">
        <v>16</v>
      </c>
      <c r="I5" t="s">
        <v>14</v>
      </c>
      <c r="J5" t="s">
        <v>15</v>
      </c>
      <c r="K5" t="s">
        <v>18</v>
      </c>
      <c r="L5" t="s">
        <v>21</v>
      </c>
      <c r="M5" t="s">
        <v>20</v>
      </c>
      <c r="N5" t="s">
        <v>15</v>
      </c>
    </row>
    <row r="6" spans="1:14" x14ac:dyDescent="0.2">
      <c r="A6" s="5">
        <v>0.02</v>
      </c>
      <c r="B6" s="6">
        <v>5500</v>
      </c>
      <c r="C6" s="4">
        <v>3000</v>
      </c>
      <c r="D6" s="3">
        <f t="shared" ref="D6:D17" si="0">n/60*PI()*D_lauf</f>
        <v>91.106186954104004</v>
      </c>
      <c r="E6" s="1">
        <f>V_punkt/(PI()*D_lauf^2/4)/U</f>
        <v>8.3087608054727776E-4</v>
      </c>
      <c r="F6" s="1">
        <f t="shared" ref="F6:F17" si="1">2*B$6:B$65536/(rho*D$6:D$65536^2)</f>
        <v>1.1043727903940899</v>
      </c>
      <c r="G6">
        <v>2000</v>
      </c>
      <c r="H6" s="2">
        <f t="shared" ref="H6:H11" si="2">n_2000/60*PI()*D_lauf</f>
        <v>60.737457969402669</v>
      </c>
      <c r="I6" s="1">
        <f>phi*(D_lauf^2*PI()/4)*U_2000</f>
        <v>1.3333333333333334E-2</v>
      </c>
      <c r="J6" s="2">
        <f t="shared" ref="J6:J11" si="3">psi*rho*U_2000^2/2</f>
        <v>2444.4444444444443</v>
      </c>
      <c r="K6">
        <v>2500</v>
      </c>
      <c r="L6" s="2">
        <f t="shared" ref="L6:L11" si="4">K$6:K$65536/60*PI()*D_lauf</f>
        <v>75.921822461753322</v>
      </c>
      <c r="M6" s="1">
        <f t="shared" ref="M6:M11" si="5">phi*(D_lauf^2*PI()/4)*U_2500</f>
        <v>1.6666666666666663E-2</v>
      </c>
      <c r="N6" s="2">
        <f t="shared" ref="N6:N11" si="6">psi*rho*U_2500^2/2</f>
        <v>3819.4444444444425</v>
      </c>
    </row>
    <row r="7" spans="1:14" x14ac:dyDescent="0.2">
      <c r="A7" s="5">
        <v>0.125</v>
      </c>
      <c r="B7" s="6">
        <v>5800</v>
      </c>
      <c r="C7" s="4">
        <v>3000</v>
      </c>
      <c r="D7" s="3">
        <f t="shared" si="0"/>
        <v>91.106186954104004</v>
      </c>
      <c r="E7" s="1">
        <f t="shared" ref="E7:E17" si="7">A$6:A$65536/(PI()*D_lauf^2/4)/D$6:D$65536</f>
        <v>5.1929755034204857E-3</v>
      </c>
      <c r="F7" s="1">
        <f t="shared" si="1"/>
        <v>1.1646113062337675</v>
      </c>
      <c r="G7">
        <v>2000</v>
      </c>
      <c r="H7" s="2">
        <f t="shared" si="2"/>
        <v>60.737457969402669</v>
      </c>
      <c r="I7" s="1">
        <f t="shared" ref="I7:I11" si="8">E$6:E$65536*(D_lauf^2*PI()/4)*H$6:H$65536</f>
        <v>8.3333333333333329E-2</v>
      </c>
      <c r="J7" s="2">
        <f t="shared" si="3"/>
        <v>2577.7777777777778</v>
      </c>
      <c r="K7">
        <v>2500</v>
      </c>
      <c r="L7" s="2">
        <f t="shared" si="4"/>
        <v>75.921822461753322</v>
      </c>
      <c r="M7" s="1">
        <f t="shared" si="5"/>
        <v>0.10416666666666664</v>
      </c>
      <c r="N7" s="2">
        <f t="shared" si="6"/>
        <v>4027.777777777776</v>
      </c>
    </row>
    <row r="8" spans="1:14" x14ac:dyDescent="0.2">
      <c r="A8" s="5">
        <v>0.25</v>
      </c>
      <c r="B8" s="6">
        <v>5850</v>
      </c>
      <c r="C8" s="4">
        <v>3000</v>
      </c>
      <c r="D8" s="3">
        <f t="shared" si="0"/>
        <v>91.106186954104004</v>
      </c>
      <c r="E8" s="1">
        <f t="shared" si="7"/>
        <v>1.0385951006840971E-2</v>
      </c>
      <c r="F8" s="1">
        <f t="shared" si="1"/>
        <v>1.1746510588737138</v>
      </c>
      <c r="G8">
        <v>2000</v>
      </c>
      <c r="H8" s="2">
        <f t="shared" si="2"/>
        <v>60.737457969402669</v>
      </c>
      <c r="I8" s="1">
        <f t="shared" si="8"/>
        <v>0.16666666666666666</v>
      </c>
      <c r="J8" s="2">
        <f t="shared" si="3"/>
        <v>2600</v>
      </c>
      <c r="K8">
        <v>2500</v>
      </c>
      <c r="L8" s="2">
        <f t="shared" si="4"/>
        <v>75.921822461753322</v>
      </c>
      <c r="M8" s="1">
        <f t="shared" si="5"/>
        <v>0.20833333333333329</v>
      </c>
      <c r="N8" s="2">
        <f t="shared" si="6"/>
        <v>4062.4999999999986</v>
      </c>
    </row>
    <row r="9" spans="1:14" x14ac:dyDescent="0.2">
      <c r="A9" s="5">
        <v>0.35</v>
      </c>
      <c r="B9" s="6">
        <v>5600</v>
      </c>
      <c r="C9" s="4">
        <v>3000</v>
      </c>
      <c r="D9" s="3">
        <f t="shared" si="0"/>
        <v>91.106186954104004</v>
      </c>
      <c r="E9" s="1">
        <f t="shared" si="7"/>
        <v>1.454033140957736E-2</v>
      </c>
      <c r="F9" s="1">
        <f t="shared" si="1"/>
        <v>1.1244522956739824</v>
      </c>
      <c r="G9">
        <v>2000</v>
      </c>
      <c r="H9" s="2">
        <f t="shared" si="2"/>
        <v>60.737457969402669</v>
      </c>
      <c r="I9" s="1">
        <f t="shared" si="8"/>
        <v>0.23333333333333331</v>
      </c>
      <c r="J9" s="2">
        <f t="shared" si="3"/>
        <v>2488.8888888888887</v>
      </c>
      <c r="K9">
        <v>2500</v>
      </c>
      <c r="L9" s="2">
        <f t="shared" si="4"/>
        <v>75.921822461753322</v>
      </c>
      <c r="M9" s="1">
        <f t="shared" si="5"/>
        <v>0.29166666666666657</v>
      </c>
      <c r="N9" s="2">
        <f t="shared" si="6"/>
        <v>3888.8888888888873</v>
      </c>
    </row>
    <row r="10" spans="1:14" x14ac:dyDescent="0.2">
      <c r="A10" s="5">
        <v>0.45</v>
      </c>
      <c r="B10" s="6">
        <v>5250</v>
      </c>
      <c r="C10" s="4">
        <v>3000</v>
      </c>
      <c r="D10" s="3">
        <f t="shared" si="0"/>
        <v>91.106186954104004</v>
      </c>
      <c r="E10" s="1">
        <f t="shared" si="7"/>
        <v>1.869471181231375E-2</v>
      </c>
      <c r="F10" s="1">
        <f t="shared" si="1"/>
        <v>1.0541740271943585</v>
      </c>
      <c r="G10">
        <v>2000</v>
      </c>
      <c r="H10" s="2">
        <f t="shared" si="2"/>
        <v>60.737457969402669</v>
      </c>
      <c r="I10" s="1">
        <f t="shared" si="8"/>
        <v>0.3</v>
      </c>
      <c r="J10" s="2">
        <f t="shared" si="3"/>
        <v>2333.333333333333</v>
      </c>
      <c r="K10">
        <v>2500</v>
      </c>
      <c r="L10" s="2">
        <f t="shared" si="4"/>
        <v>75.921822461753322</v>
      </c>
      <c r="M10" s="1">
        <f t="shared" si="5"/>
        <v>0.37499999999999994</v>
      </c>
      <c r="N10" s="2">
        <f t="shared" si="6"/>
        <v>3645.8333333333317</v>
      </c>
    </row>
    <row r="11" spans="1:14" x14ac:dyDescent="0.2">
      <c r="A11" s="5">
        <v>0.55000000000000004</v>
      </c>
      <c r="B11" s="6">
        <v>4500</v>
      </c>
      <c r="C11" s="4">
        <v>3000</v>
      </c>
      <c r="D11" s="3">
        <f t="shared" si="0"/>
        <v>91.106186954104004</v>
      </c>
      <c r="E11" s="1">
        <f t="shared" si="7"/>
        <v>2.2849092215050139E-2</v>
      </c>
      <c r="F11" s="1">
        <f t="shared" si="1"/>
        <v>0.90357773759516447</v>
      </c>
      <c r="G11">
        <v>2000</v>
      </c>
      <c r="H11" s="2">
        <f t="shared" si="2"/>
        <v>60.737457969402669</v>
      </c>
      <c r="I11" s="1">
        <f t="shared" si="8"/>
        <v>0.3666666666666667</v>
      </c>
      <c r="J11" s="2">
        <f t="shared" si="3"/>
        <v>2000</v>
      </c>
      <c r="K11">
        <v>2500</v>
      </c>
      <c r="L11" s="2">
        <f t="shared" si="4"/>
        <v>75.921822461753322</v>
      </c>
      <c r="M11" s="1">
        <f t="shared" si="5"/>
        <v>0.45833333333333326</v>
      </c>
      <c r="N11" s="2">
        <f t="shared" si="6"/>
        <v>3124.9999999999986</v>
      </c>
    </row>
    <row r="12" spans="1:14" x14ac:dyDescent="0.2">
      <c r="A12" s="5">
        <v>1.2999999999999999E-2</v>
      </c>
      <c r="B12" s="6">
        <v>2450</v>
      </c>
      <c r="C12" s="4">
        <v>2000</v>
      </c>
      <c r="D12" s="3">
        <f t="shared" si="0"/>
        <v>60.737457969402669</v>
      </c>
      <c r="E12" s="1">
        <f t="shared" si="7"/>
        <v>8.1010417853359575E-4</v>
      </c>
      <c r="F12" s="1">
        <f t="shared" si="1"/>
        <v>1.1068827285540763</v>
      </c>
      <c r="H12" s="2"/>
      <c r="I12" s="1"/>
      <c r="J12" s="2"/>
      <c r="L12" s="2"/>
      <c r="M12" s="1"/>
      <c r="N12" s="2"/>
    </row>
    <row r="13" spans="1:14" x14ac:dyDescent="0.2">
      <c r="A13" s="5">
        <v>8.5000000000000006E-2</v>
      </c>
      <c r="B13" s="6">
        <v>2550</v>
      </c>
      <c r="C13" s="4">
        <v>2000</v>
      </c>
      <c r="D13" s="3">
        <f t="shared" si="0"/>
        <v>60.737457969402669</v>
      </c>
      <c r="E13" s="1">
        <f t="shared" si="7"/>
        <v>5.2968350134888955E-3</v>
      </c>
      <c r="F13" s="1">
        <f t="shared" si="1"/>
        <v>1.1520616154338346</v>
      </c>
      <c r="H13" s="2"/>
      <c r="I13" s="1"/>
      <c r="J13" s="2"/>
      <c r="L13" s="2"/>
      <c r="M13" s="1"/>
      <c r="N13" s="2"/>
    </row>
    <row r="14" spans="1:14" x14ac:dyDescent="0.2">
      <c r="A14" s="5">
        <v>0.16500000000000001</v>
      </c>
      <c r="B14" s="6">
        <v>2600</v>
      </c>
      <c r="C14" s="4">
        <v>2000</v>
      </c>
      <c r="D14" s="3">
        <f t="shared" si="0"/>
        <v>60.737457969402669</v>
      </c>
      <c r="E14" s="1">
        <f t="shared" si="7"/>
        <v>1.0282091496772562E-2</v>
      </c>
      <c r="F14" s="1">
        <f t="shared" si="1"/>
        <v>1.1746510588737138</v>
      </c>
      <c r="H14" s="2"/>
      <c r="I14" s="1"/>
      <c r="J14" s="2"/>
      <c r="L14" s="2"/>
      <c r="M14" s="1"/>
      <c r="N14" s="2"/>
    </row>
    <row r="15" spans="1:14" x14ac:dyDescent="0.2">
      <c r="A15" s="5">
        <v>0.23</v>
      </c>
      <c r="B15" s="6">
        <v>2500</v>
      </c>
      <c r="C15" s="4">
        <v>2000</v>
      </c>
      <c r="D15" s="3">
        <f t="shared" si="0"/>
        <v>60.737457969402669</v>
      </c>
      <c r="E15" s="1">
        <f t="shared" si="7"/>
        <v>1.4332612389440542E-2</v>
      </c>
      <c r="F15" s="1">
        <f t="shared" si="1"/>
        <v>1.1294721719939556</v>
      </c>
      <c r="H15" s="2"/>
      <c r="I15" s="1"/>
      <c r="J15" s="2"/>
      <c r="L15" s="2"/>
      <c r="M15" s="1"/>
      <c r="N15" s="2"/>
    </row>
    <row r="16" spans="1:14" x14ac:dyDescent="0.2">
      <c r="A16" s="5">
        <v>0.3</v>
      </c>
      <c r="B16" s="6">
        <v>2300</v>
      </c>
      <c r="C16" s="4">
        <v>2000</v>
      </c>
      <c r="D16" s="3">
        <f t="shared" si="0"/>
        <v>60.737457969402669</v>
      </c>
      <c r="E16" s="1">
        <f t="shared" si="7"/>
        <v>1.8694711812313747E-2</v>
      </c>
      <c r="F16" s="1">
        <f t="shared" si="1"/>
        <v>1.0391143982344391</v>
      </c>
      <c r="H16" s="2"/>
      <c r="I16" s="1"/>
      <c r="J16" s="2"/>
      <c r="L16" s="2"/>
      <c r="M16" s="1"/>
      <c r="N16" s="2"/>
    </row>
    <row r="17" spans="1:14" x14ac:dyDescent="0.2">
      <c r="A17" s="5">
        <v>0.37</v>
      </c>
      <c r="B17" s="6">
        <v>2000</v>
      </c>
      <c r="C17" s="4">
        <v>2000</v>
      </c>
      <c r="D17" s="3">
        <f t="shared" si="0"/>
        <v>60.737457969402669</v>
      </c>
      <c r="E17" s="1">
        <f t="shared" si="7"/>
        <v>2.305681123518696E-2</v>
      </c>
      <c r="F17" s="1">
        <f t="shared" si="1"/>
        <v>0.90357773759516447</v>
      </c>
      <c r="H17" s="2"/>
      <c r="I17" s="1"/>
      <c r="J17" s="2"/>
      <c r="L17" s="2"/>
      <c r="M17" s="1"/>
      <c r="N17" s="2"/>
    </row>
    <row r="44" spans="1:3" x14ac:dyDescent="0.2">
      <c r="A44" t="s">
        <v>19</v>
      </c>
      <c r="C44" s="7">
        <v>39121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12</vt:i4>
      </vt:variant>
    </vt:vector>
  </HeadingPairs>
  <TitlesOfParts>
    <vt:vector size="15" baseType="lpstr">
      <vt:lpstr>Tabelle1</vt:lpstr>
      <vt:lpstr>Tabelle2</vt:lpstr>
      <vt:lpstr>Tabelle3</vt:lpstr>
      <vt:lpstr>D_lauf</vt:lpstr>
      <vt:lpstr>delta_p</vt:lpstr>
      <vt:lpstr>n</vt:lpstr>
      <vt:lpstr>n_2000</vt:lpstr>
      <vt:lpstr>n_2500</vt:lpstr>
      <vt:lpstr>phi</vt:lpstr>
      <vt:lpstr>psi</vt:lpstr>
      <vt:lpstr>rho</vt:lpstr>
      <vt:lpstr>U</vt:lpstr>
      <vt:lpstr>U_2000</vt:lpstr>
      <vt:lpstr>U_2500</vt:lpstr>
      <vt:lpstr>V_punkt</vt:lpstr>
    </vt:vector>
  </TitlesOfParts>
  <Company>FH 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kameier</dc:creator>
  <cp:lastModifiedBy>Frank Kameier</cp:lastModifiedBy>
  <dcterms:created xsi:type="dcterms:W3CDTF">2007-02-08T08:42:40Z</dcterms:created>
  <dcterms:modified xsi:type="dcterms:W3CDTF">2018-01-22T11:38:34Z</dcterms:modified>
</cp:coreProperties>
</file>